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51" i="3"/>
  <c r="K50"/>
  <c r="D13"/>
  <c r="D12"/>
  <c r="D11"/>
  <c r="D10"/>
  <c r="D9"/>
  <c r="D8"/>
  <c r="D7"/>
  <c r="D6"/>
  <c r="D5"/>
  <c r="C13"/>
  <c r="I21"/>
  <c r="I20"/>
  <c r="I19"/>
  <c r="I18"/>
  <c r="I17"/>
  <c r="I16"/>
  <c r="I15"/>
  <c r="I14"/>
  <c r="I13"/>
  <c r="K21"/>
  <c r="J21"/>
  <c r="D15" i="2"/>
  <c r="D14"/>
  <c r="D13"/>
  <c r="D12"/>
  <c r="D11"/>
  <c r="D10"/>
  <c r="D9"/>
  <c r="D8"/>
  <c r="D7"/>
  <c r="K28"/>
  <c r="I25" i="1"/>
  <c r="B12" l="1"/>
  <c r="B11"/>
  <c r="B10"/>
  <c r="B9"/>
  <c r="B8"/>
  <c r="B7"/>
  <c r="B6"/>
  <c r="B5"/>
  <c r="B4"/>
</calcChain>
</file>

<file path=xl/sharedStrings.xml><?xml version="1.0" encoding="utf-8"?>
<sst xmlns="http://schemas.openxmlformats.org/spreadsheetml/2006/main" count="79" uniqueCount="28">
  <si>
    <t xml:space="preserve">Percent </t>
  </si>
  <si>
    <t>of Crim</t>
  </si>
  <si>
    <t>Affirmed</t>
  </si>
  <si>
    <t>Dismissed</t>
  </si>
  <si>
    <t xml:space="preserve">Reversed </t>
  </si>
  <si>
    <t>Remanded</t>
  </si>
  <si>
    <t>Vacated</t>
  </si>
  <si>
    <t>Transferred</t>
  </si>
  <si>
    <t>Withdrawn</t>
  </si>
  <si>
    <t>Other</t>
  </si>
  <si>
    <t>Total Judgments</t>
  </si>
  <si>
    <t>Criminal</t>
  </si>
  <si>
    <t xml:space="preserve">by Disposition Method </t>
  </si>
  <si>
    <t xml:space="preserve">2012 Criminal Appeals </t>
  </si>
  <si>
    <t>Total</t>
  </si>
  <si>
    <t xml:space="preserve">2012 Civil Appeals </t>
  </si>
  <si>
    <t>Civil</t>
  </si>
  <si>
    <t>of Civil</t>
  </si>
  <si>
    <t xml:space="preserve">2012 Direct Appeals by Disposition Method </t>
  </si>
  <si>
    <t>Percent of Total</t>
  </si>
  <si>
    <t>2012 Disposition of Direct Appeals</t>
  </si>
  <si>
    <t>Non-Published Opinions</t>
  </si>
  <si>
    <t>Rule 36</t>
  </si>
  <si>
    <t>Orders</t>
  </si>
  <si>
    <t>AVG DISPOSITIONS PER JUDGE</t>
  </si>
  <si>
    <t>Published Opinions*</t>
  </si>
  <si>
    <t>*Number of cases disposed by published</t>
  </si>
  <si>
    <t>opinion</t>
  </si>
</sst>
</file>

<file path=xl/styles.xml><?xml version="1.0" encoding="utf-8"?>
<styleSheet xmlns="http://schemas.openxmlformats.org/spreadsheetml/2006/main">
  <numFmts count="1">
    <numFmt numFmtId="164" formatCode="0.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theme="2" tint="-9.9948118533890809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164" fontId="0" fillId="0" borderId="1" xfId="0" applyNumberFormat="1" applyBorder="1"/>
    <xf numFmtId="0" fontId="1" fillId="0" borderId="2" xfId="0" applyFont="1" applyBorder="1"/>
    <xf numFmtId="0" fontId="1" fillId="0" borderId="7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1" fillId="2" borderId="3" xfId="0" applyFont="1" applyFill="1" applyBorder="1" applyAlignment="1">
      <alignment horizontal="centerContinuous"/>
    </xf>
    <xf numFmtId="0" fontId="1" fillId="2" borderId="4" xfId="0" applyFont="1" applyFill="1" applyBorder="1" applyAlignment="1">
      <alignment horizontal="centerContinuous"/>
    </xf>
    <xf numFmtId="0" fontId="1" fillId="2" borderId="5" xfId="0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centerContinuous"/>
    </xf>
    <xf numFmtId="0" fontId="0" fillId="0" borderId="0" xfId="0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1" fillId="2" borderId="9" xfId="0" applyFont="1" applyFill="1" applyBorder="1" applyAlignment="1">
      <alignment horizontal="centerContinuous"/>
    </xf>
    <xf numFmtId="0" fontId="0" fillId="2" borderId="4" xfId="0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0" fontId="1" fillId="2" borderId="2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3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right"/>
    </xf>
    <xf numFmtId="0" fontId="0" fillId="0" borderId="8" xfId="0" applyBorder="1"/>
    <xf numFmtId="0" fontId="0" fillId="0" borderId="4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9" xfId="0" applyBorder="1"/>
    <xf numFmtId="0" fontId="0" fillId="0" borderId="6" xfId="0" applyBorder="1"/>
    <xf numFmtId="0" fontId="0" fillId="0" borderId="2" xfId="0" applyBorder="1"/>
    <xf numFmtId="0" fontId="0" fillId="0" borderId="10" xfId="0" applyBorder="1"/>
    <xf numFmtId="0" fontId="0" fillId="0" borderId="7" xfId="0" applyBorder="1"/>
    <xf numFmtId="0" fontId="1" fillId="2" borderId="2" xfId="0" applyFont="1" applyFill="1" applyBorder="1" applyAlignment="1">
      <alignment horizontal="centerContinuous"/>
    </xf>
    <xf numFmtId="0" fontId="1" fillId="2" borderId="10" xfId="0" applyFont="1" applyFill="1" applyBorder="1" applyAlignment="1">
      <alignment horizontal="centerContinuous"/>
    </xf>
    <xf numFmtId="0" fontId="0" fillId="2" borderId="7" xfId="0" applyFill="1" applyBorder="1" applyAlignment="1">
      <alignment horizontal="centerContinuous"/>
    </xf>
    <xf numFmtId="0" fontId="1" fillId="2" borderId="10" xfId="0" applyFont="1" applyFill="1" applyBorder="1"/>
    <xf numFmtId="0" fontId="1" fillId="3" borderId="3" xfId="0" applyFont="1" applyFill="1" applyBorder="1"/>
    <xf numFmtId="0" fontId="1" fillId="3" borderId="8" xfId="0" applyFont="1" applyFill="1" applyBorder="1"/>
    <xf numFmtId="0" fontId="0" fillId="3" borderId="4" xfId="0" applyFill="1" applyBorder="1"/>
    <xf numFmtId="0" fontId="0" fillId="0" borderId="3" xfId="0" applyFill="1" applyBorder="1"/>
    <xf numFmtId="0" fontId="0" fillId="0" borderId="5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Criminal  Appeals 2012</a:t>
            </a:r>
          </a:p>
          <a:p>
            <a:pPr>
              <a:defRPr/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by Disposition Method</a:t>
            </a:r>
          </a:p>
          <a:p>
            <a:pPr>
              <a:defRPr/>
            </a:pPr>
            <a:endParaRPr lang="en-US"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explosion val="25"/>
          <c:dLbls>
            <c:dLbl>
              <c:idx val="1"/>
              <c:layout>
                <c:manualLayout>
                  <c:x val="0.19800699912510941"/>
                  <c:y val="-4.9563774854552739E-2"/>
                </c:manualLayout>
              </c:layout>
              <c:showVal val="1"/>
              <c:showCatName val="1"/>
            </c:dLbl>
            <c:dLbl>
              <c:idx val="2"/>
              <c:layout>
                <c:manualLayout>
                  <c:x val="8.9284120734908143E-2"/>
                  <c:y val="6.9147409986214631E-2"/>
                </c:manualLayout>
              </c:layout>
              <c:showVal val="1"/>
              <c:showCatName val="1"/>
            </c:dLbl>
            <c:dLbl>
              <c:idx val="3"/>
              <c:layout>
                <c:manualLayout>
                  <c:x val="-9.7063648293963273E-2"/>
                  <c:y val="3.4034128523252119E-2"/>
                </c:manualLayout>
              </c:layout>
              <c:showVal val="1"/>
              <c:showCatName val="1"/>
            </c:dLbl>
            <c:dLbl>
              <c:idx val="4"/>
              <c:layout>
                <c:manualLayout>
                  <c:x val="2.4235345581802303E-2"/>
                  <c:y val="3.4838820221656285E-3"/>
                </c:manualLayout>
              </c:layout>
              <c:showVal val="1"/>
              <c:showCatName val="1"/>
            </c:dLbl>
            <c:dLbl>
              <c:idx val="6"/>
              <c:layout>
                <c:manualLayout>
                  <c:x val="2.478263316500642E-2"/>
                  <c:y val="-4.8957841694120541E-2"/>
                </c:manualLayout>
              </c:layout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Sheet1!$A$4:$A$11</c:f>
              <c:strCache>
                <c:ptCount val="8"/>
                <c:pt idx="0">
                  <c:v>Affirmed</c:v>
                </c:pt>
                <c:pt idx="1">
                  <c:v>Dismissed</c:v>
                </c:pt>
                <c:pt idx="2">
                  <c:v>Reversed </c:v>
                </c:pt>
                <c:pt idx="3">
                  <c:v>Remanded</c:v>
                </c:pt>
                <c:pt idx="4">
                  <c:v>Vacated</c:v>
                </c:pt>
                <c:pt idx="5">
                  <c:v>Transferred</c:v>
                </c:pt>
                <c:pt idx="6">
                  <c:v>Withdrawn</c:v>
                </c:pt>
                <c:pt idx="7">
                  <c:v>Other</c:v>
                </c:pt>
              </c:strCache>
            </c:strRef>
          </c:cat>
          <c:val>
            <c:numRef>
              <c:f>Sheet1!$B$4:$B$11</c:f>
              <c:numCache>
                <c:formatCode>0.0%</c:formatCode>
                <c:ptCount val="8"/>
                <c:pt idx="0">
                  <c:v>0.60657193605683835</c:v>
                </c:pt>
                <c:pt idx="1">
                  <c:v>0.20426287744227353</c:v>
                </c:pt>
                <c:pt idx="2">
                  <c:v>7.6376554174067496E-2</c:v>
                </c:pt>
                <c:pt idx="3">
                  <c:v>2.2202486678507993E-2</c:v>
                </c:pt>
                <c:pt idx="4">
                  <c:v>4.0852575488454709E-2</c:v>
                </c:pt>
                <c:pt idx="5">
                  <c:v>2.9307282415630551E-2</c:v>
                </c:pt>
                <c:pt idx="6">
                  <c:v>2.0426287744227355E-2</c:v>
                </c:pt>
                <c:pt idx="7">
                  <c:v>0</c:v>
                </c:pt>
              </c:numCache>
            </c:numRef>
          </c:val>
        </c:ser>
      </c:pie3DChart>
    </c:plotArea>
    <c:plotVisOnly val="1"/>
  </c:chart>
  <c:spPr>
    <a:noFill/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Civil Appeals 2012 by Disposition Method</a:t>
            </a:r>
          </a:p>
        </c:rich>
      </c:tx>
      <c:layout>
        <c:manualLayout>
          <c:xMode val="edge"/>
          <c:yMode val="edge"/>
          <c:x val="0.16970144356955388"/>
          <c:y val="0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8.8888888888888934E-2"/>
          <c:y val="0.14329069509611042"/>
          <c:w val="0.80818197725284335"/>
          <c:h val="0.84350333648771969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explosion val="25"/>
          <c:dLbls>
            <c:showVal val="1"/>
            <c:showCatName val="1"/>
            <c:showLeaderLines val="1"/>
          </c:dLbls>
          <c:cat>
            <c:strRef>
              <c:f>Sheet2!$C$7:$C$14</c:f>
              <c:strCache>
                <c:ptCount val="8"/>
                <c:pt idx="0">
                  <c:v>Affirmed</c:v>
                </c:pt>
                <c:pt idx="1">
                  <c:v>Dismissed</c:v>
                </c:pt>
                <c:pt idx="2">
                  <c:v>Reversed </c:v>
                </c:pt>
                <c:pt idx="3">
                  <c:v>Remanded</c:v>
                </c:pt>
                <c:pt idx="4">
                  <c:v>Vacated</c:v>
                </c:pt>
                <c:pt idx="5">
                  <c:v>Transferred</c:v>
                </c:pt>
                <c:pt idx="6">
                  <c:v>Withdrawn</c:v>
                </c:pt>
                <c:pt idx="7">
                  <c:v>Other</c:v>
                </c:pt>
              </c:strCache>
            </c:strRef>
          </c:cat>
          <c:val>
            <c:numRef>
              <c:f>Sheet2!$D$7:$D$14</c:f>
              <c:numCache>
                <c:formatCode>0.0%</c:formatCode>
                <c:ptCount val="8"/>
                <c:pt idx="0">
                  <c:v>0.42571428571428571</c:v>
                </c:pt>
                <c:pt idx="1">
                  <c:v>0.20714285714285716</c:v>
                </c:pt>
                <c:pt idx="2">
                  <c:v>0.16785714285714284</c:v>
                </c:pt>
                <c:pt idx="3">
                  <c:v>2.0714285714285713E-2</c:v>
                </c:pt>
                <c:pt idx="4">
                  <c:v>4.2142857142857142E-2</c:v>
                </c:pt>
                <c:pt idx="5">
                  <c:v>4.7142857142857146E-2</c:v>
                </c:pt>
                <c:pt idx="6">
                  <c:v>8.9285714285714288E-2</c:v>
                </c:pt>
                <c:pt idx="7">
                  <c:v>0</c:v>
                </c:pt>
              </c:numCache>
            </c:numRef>
          </c:val>
        </c:ser>
      </c:pie3DChart>
    </c:plotArea>
    <c:plotVisOnly val="1"/>
  </c:chart>
  <c:spPr>
    <a:noFill/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2012</a:t>
            </a:r>
            <a:r>
              <a:rPr lang="en-US" baseline="0"/>
              <a:t> </a:t>
            </a:r>
            <a:r>
              <a:rPr lang="en-US"/>
              <a:t>Direct Appeal Dispositions</a:t>
            </a:r>
            <a:r>
              <a:rPr lang="en-US" baseline="0"/>
              <a:t> </a:t>
            </a:r>
            <a:r>
              <a:rPr lang="en-US"/>
              <a:t>Chart</a:t>
            </a:r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5614E-2"/>
          <c:y val="0.31539361501380975"/>
          <c:w val="0.78333333333333333"/>
          <c:h val="0.63489921602936927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explosion val="25"/>
          <c:dLbls>
            <c:dLbl>
              <c:idx val="3"/>
              <c:layout>
                <c:manualLayout>
                  <c:x val="8.5725940507436635E-2"/>
                  <c:y val="1.8388485753006372E-2"/>
                </c:manualLayout>
              </c:layout>
              <c:showVal val="1"/>
              <c:showCatName val="1"/>
            </c:dLbl>
            <c:dLbl>
              <c:idx val="6"/>
              <c:layout>
                <c:manualLayout>
                  <c:x val="4.9069444444444471E-2"/>
                  <c:y val="-2.8511485083972346E-2"/>
                </c:manualLayout>
              </c:layout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Sheet3!$B$5:$B$12</c:f>
              <c:strCache>
                <c:ptCount val="8"/>
                <c:pt idx="0">
                  <c:v>Affirmed</c:v>
                </c:pt>
                <c:pt idx="1">
                  <c:v>Dismissed</c:v>
                </c:pt>
                <c:pt idx="2">
                  <c:v>Remanded</c:v>
                </c:pt>
                <c:pt idx="3">
                  <c:v>Reversed </c:v>
                </c:pt>
                <c:pt idx="4">
                  <c:v>Transferred</c:v>
                </c:pt>
                <c:pt idx="5">
                  <c:v>Vacated</c:v>
                </c:pt>
                <c:pt idx="6">
                  <c:v>Withdrawn</c:v>
                </c:pt>
                <c:pt idx="7">
                  <c:v>Other</c:v>
                </c:pt>
              </c:strCache>
            </c:strRef>
          </c:cat>
          <c:val>
            <c:numRef>
              <c:f>Sheet3!$D$5:$D$12</c:f>
              <c:numCache>
                <c:formatCode>0.0%</c:formatCode>
                <c:ptCount val="8"/>
                <c:pt idx="0">
                  <c:v>0.50633412509897069</c:v>
                </c:pt>
                <c:pt idx="1">
                  <c:v>0.20585906571654791</c:v>
                </c:pt>
                <c:pt idx="2">
                  <c:v>2.1377672209026127E-2</c:v>
                </c:pt>
                <c:pt idx="3">
                  <c:v>0.12707838479809977</c:v>
                </c:pt>
                <c:pt idx="4">
                  <c:v>3.9192399049881234E-2</c:v>
                </c:pt>
                <c:pt idx="5">
                  <c:v>4.1567695961995249E-2</c:v>
                </c:pt>
                <c:pt idx="6">
                  <c:v>5.8590657165479017E-2</c:v>
                </c:pt>
                <c:pt idx="7">
                  <c:v>0</c:v>
                </c:pt>
              </c:numCache>
            </c:numRef>
          </c:val>
        </c:ser>
      </c:pie3DChart>
    </c:plotArea>
    <c:plotVisOnly val="1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28</xdr:row>
      <xdr:rowOff>28575</xdr:rowOff>
    </xdr:from>
    <xdr:to>
      <xdr:col>11</xdr:col>
      <xdr:colOff>590550</xdr:colOff>
      <xdr:row>45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29</xdr:row>
      <xdr:rowOff>66674</xdr:rowOff>
    </xdr:from>
    <xdr:to>
      <xdr:col>13</xdr:col>
      <xdr:colOff>409575</xdr:colOff>
      <xdr:row>47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23</xdr:row>
      <xdr:rowOff>161925</xdr:rowOff>
    </xdr:from>
    <xdr:to>
      <xdr:col>12</xdr:col>
      <xdr:colOff>314325</xdr:colOff>
      <xdr:row>41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"/>
  <sheetViews>
    <sheetView workbookViewId="0">
      <selection activeCell="M44" sqref="M44"/>
    </sheetView>
  </sheetViews>
  <sheetFormatPr defaultRowHeight="15"/>
  <cols>
    <col min="1" max="1" width="17.28515625" customWidth="1"/>
    <col min="7" max="7" width="10.5703125" customWidth="1"/>
    <col min="8" max="8" width="11.140625" customWidth="1"/>
    <col min="9" max="9" width="10.42578125" customWidth="1"/>
  </cols>
  <sheetData>
    <row r="2" spans="1:9">
      <c r="A2" s="1"/>
      <c r="B2" s="1" t="s">
        <v>0</v>
      </c>
      <c r="C2" s="1" t="s">
        <v>11</v>
      </c>
    </row>
    <row r="3" spans="1:9">
      <c r="A3" s="1"/>
      <c r="B3" s="1" t="s">
        <v>1</v>
      </c>
    </row>
    <row r="4" spans="1:9">
      <c r="A4" s="1" t="s">
        <v>2</v>
      </c>
      <c r="B4" s="2">
        <f>+C4/1126</f>
        <v>0.60657193605683835</v>
      </c>
      <c r="C4">
        <v>683</v>
      </c>
    </row>
    <row r="5" spans="1:9">
      <c r="A5" s="1" t="s">
        <v>3</v>
      </c>
      <c r="B5" s="2">
        <f t="shared" ref="B5:B12" si="0">+C5/1126</f>
        <v>0.20426287744227353</v>
      </c>
      <c r="C5">
        <v>230</v>
      </c>
    </row>
    <row r="6" spans="1:9">
      <c r="A6" s="1" t="s">
        <v>4</v>
      </c>
      <c r="B6" s="2">
        <f t="shared" si="0"/>
        <v>7.6376554174067496E-2</v>
      </c>
      <c r="C6">
        <v>86</v>
      </c>
    </row>
    <row r="7" spans="1:9">
      <c r="A7" s="1" t="s">
        <v>5</v>
      </c>
      <c r="B7" s="2">
        <f t="shared" si="0"/>
        <v>2.2202486678507993E-2</v>
      </c>
      <c r="C7">
        <v>25</v>
      </c>
    </row>
    <row r="8" spans="1:9">
      <c r="A8" s="1" t="s">
        <v>6</v>
      </c>
      <c r="B8" s="2">
        <f t="shared" si="0"/>
        <v>4.0852575488454709E-2</v>
      </c>
      <c r="C8">
        <v>46</v>
      </c>
    </row>
    <row r="9" spans="1:9">
      <c r="A9" s="1" t="s">
        <v>7</v>
      </c>
      <c r="B9" s="2">
        <f t="shared" si="0"/>
        <v>2.9307282415630551E-2</v>
      </c>
      <c r="C9">
        <v>33</v>
      </c>
    </row>
    <row r="10" spans="1:9">
      <c r="A10" s="1" t="s">
        <v>8</v>
      </c>
      <c r="B10" s="2">
        <f t="shared" si="0"/>
        <v>2.0426287744227355E-2</v>
      </c>
      <c r="C10">
        <v>23</v>
      </c>
    </row>
    <row r="11" spans="1:9">
      <c r="A11" s="1" t="s">
        <v>9</v>
      </c>
      <c r="B11" s="2">
        <f t="shared" si="0"/>
        <v>0</v>
      </c>
      <c r="C11">
        <v>0</v>
      </c>
    </row>
    <row r="12" spans="1:9">
      <c r="A12" s="1" t="s">
        <v>10</v>
      </c>
      <c r="B12" s="2">
        <f t="shared" si="0"/>
        <v>1</v>
      </c>
      <c r="C12">
        <v>1126</v>
      </c>
    </row>
    <row r="14" spans="1:9">
      <c r="H14" s="5" t="s">
        <v>13</v>
      </c>
      <c r="I14" s="6"/>
    </row>
    <row r="15" spans="1:9">
      <c r="H15" s="7" t="s">
        <v>12</v>
      </c>
      <c r="I15" s="8"/>
    </row>
    <row r="16" spans="1:9" s="1" customFormat="1">
      <c r="H16" s="3"/>
      <c r="I16" s="4"/>
    </row>
    <row r="17" spans="8:9">
      <c r="H17" s="28" t="s">
        <v>2</v>
      </c>
      <c r="I17" s="28">
        <v>683</v>
      </c>
    </row>
    <row r="18" spans="8:9">
      <c r="H18" s="28" t="s">
        <v>3</v>
      </c>
      <c r="I18" s="28">
        <v>230</v>
      </c>
    </row>
    <row r="19" spans="8:9">
      <c r="H19" s="28" t="s">
        <v>5</v>
      </c>
      <c r="I19" s="28">
        <v>25</v>
      </c>
    </row>
    <row r="20" spans="8:9">
      <c r="H20" s="28" t="s">
        <v>4</v>
      </c>
      <c r="I20" s="28">
        <v>86</v>
      </c>
    </row>
    <row r="21" spans="8:9">
      <c r="H21" s="28" t="s">
        <v>7</v>
      </c>
      <c r="I21" s="28">
        <v>33</v>
      </c>
    </row>
    <row r="22" spans="8:9">
      <c r="H22" s="28" t="s">
        <v>6</v>
      </c>
      <c r="I22" s="28">
        <v>46</v>
      </c>
    </row>
    <row r="23" spans="8:9">
      <c r="H23" s="28" t="s">
        <v>8</v>
      </c>
      <c r="I23" s="28">
        <v>23</v>
      </c>
    </row>
    <row r="24" spans="8:9">
      <c r="H24" s="28" t="s">
        <v>9</v>
      </c>
      <c r="I24" s="28">
        <v>0</v>
      </c>
    </row>
    <row r="25" spans="8:9">
      <c r="H25" s="21" t="s">
        <v>14</v>
      </c>
      <c r="I25" s="21">
        <f>SUM(I17:I24)</f>
        <v>1126</v>
      </c>
    </row>
  </sheetData>
  <sortState ref="H16:H23">
    <sortCondition ref="H16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5:K28"/>
  <sheetViews>
    <sheetView tabSelected="1" topLeftCell="A17" workbookViewId="0">
      <selection activeCell="M11" sqref="M11"/>
    </sheetView>
  </sheetViews>
  <sheetFormatPr defaultRowHeight="15"/>
  <cols>
    <col min="9" max="9" width="8.28515625" customWidth="1"/>
    <col min="10" max="10" width="11.5703125" customWidth="1"/>
    <col min="11" max="11" width="11.42578125" customWidth="1"/>
  </cols>
  <sheetData>
    <row r="5" spans="3:11">
      <c r="C5" s="1"/>
      <c r="D5" s="1" t="s">
        <v>0</v>
      </c>
      <c r="E5" s="1" t="s">
        <v>16</v>
      </c>
      <c r="F5" s="1"/>
      <c r="G5" s="1"/>
      <c r="H5" s="1"/>
      <c r="I5" s="1"/>
      <c r="J5" s="1"/>
      <c r="K5" s="1"/>
    </row>
    <row r="6" spans="3:11">
      <c r="C6" s="1"/>
      <c r="D6" s="1" t="s">
        <v>17</v>
      </c>
      <c r="E6" s="1"/>
      <c r="F6" s="1"/>
      <c r="G6" s="1"/>
      <c r="H6" s="1"/>
      <c r="I6" s="1"/>
      <c r="J6" s="1"/>
      <c r="K6" s="1"/>
    </row>
    <row r="7" spans="3:11">
      <c r="C7" s="1" t="s">
        <v>2</v>
      </c>
      <c r="D7" s="2">
        <f>+E7/1400</f>
        <v>0.42571428571428571</v>
      </c>
      <c r="E7" s="1">
        <v>596</v>
      </c>
      <c r="F7" s="1"/>
      <c r="G7" s="1"/>
      <c r="H7" s="1"/>
      <c r="I7" s="1"/>
      <c r="J7" s="1"/>
      <c r="K7" s="1"/>
    </row>
    <row r="8" spans="3:11">
      <c r="C8" s="1" t="s">
        <v>3</v>
      </c>
      <c r="D8" s="2">
        <f t="shared" ref="D8:D15" si="0">+E8/1400</f>
        <v>0.20714285714285716</v>
      </c>
      <c r="E8" s="1">
        <v>290</v>
      </c>
      <c r="F8" s="1"/>
      <c r="G8" s="1"/>
      <c r="H8" s="1"/>
      <c r="I8" s="1"/>
      <c r="J8" s="1"/>
      <c r="K8" s="1"/>
    </row>
    <row r="9" spans="3:11">
      <c r="C9" s="1" t="s">
        <v>4</v>
      </c>
      <c r="D9" s="2">
        <f t="shared" si="0"/>
        <v>0.16785714285714284</v>
      </c>
      <c r="E9" s="1">
        <v>235</v>
      </c>
      <c r="F9" s="1"/>
      <c r="G9" s="1"/>
      <c r="H9" s="1"/>
      <c r="I9" s="1"/>
      <c r="J9" s="1"/>
      <c r="K9" s="1"/>
    </row>
    <row r="10" spans="3:11">
      <c r="C10" s="1" t="s">
        <v>5</v>
      </c>
      <c r="D10" s="2">
        <f t="shared" si="0"/>
        <v>2.0714285714285713E-2</v>
      </c>
      <c r="E10" s="1">
        <v>29</v>
      </c>
      <c r="F10" s="1"/>
      <c r="G10" s="1"/>
      <c r="H10" s="1"/>
      <c r="I10" s="1"/>
      <c r="J10" s="1"/>
      <c r="K10" s="1"/>
    </row>
    <row r="11" spans="3:11">
      <c r="C11" s="1" t="s">
        <v>6</v>
      </c>
      <c r="D11" s="2">
        <f t="shared" si="0"/>
        <v>4.2142857142857142E-2</v>
      </c>
      <c r="E11" s="1">
        <v>59</v>
      </c>
      <c r="F11" s="1"/>
      <c r="G11" s="1"/>
      <c r="H11" s="1"/>
      <c r="I11" s="1"/>
      <c r="J11" s="1"/>
      <c r="K11" s="1"/>
    </row>
    <row r="12" spans="3:11">
      <c r="C12" s="1" t="s">
        <v>7</v>
      </c>
      <c r="D12" s="2">
        <f t="shared" si="0"/>
        <v>4.7142857142857146E-2</v>
      </c>
      <c r="E12" s="1">
        <v>66</v>
      </c>
      <c r="F12" s="1"/>
      <c r="G12" s="1"/>
      <c r="H12" s="1"/>
      <c r="I12" s="1"/>
      <c r="J12" s="1"/>
      <c r="K12" s="1"/>
    </row>
    <row r="13" spans="3:11">
      <c r="C13" s="1" t="s">
        <v>8</v>
      </c>
      <c r="D13" s="2">
        <f t="shared" si="0"/>
        <v>8.9285714285714288E-2</v>
      </c>
      <c r="E13" s="1">
        <v>125</v>
      </c>
      <c r="F13" s="1"/>
      <c r="G13" s="1"/>
      <c r="H13" s="1"/>
      <c r="I13" s="1"/>
      <c r="J13" s="1"/>
      <c r="K13" s="1"/>
    </row>
    <row r="14" spans="3:11">
      <c r="C14" s="1" t="s">
        <v>9</v>
      </c>
      <c r="D14" s="2">
        <f t="shared" si="0"/>
        <v>0</v>
      </c>
      <c r="E14" s="1">
        <v>0</v>
      </c>
      <c r="F14" s="1"/>
      <c r="G14" s="1"/>
      <c r="H14" s="1"/>
      <c r="I14" s="1"/>
      <c r="J14" s="1"/>
      <c r="K14" s="1"/>
    </row>
    <row r="15" spans="3:11">
      <c r="C15" s="1" t="s">
        <v>10</v>
      </c>
      <c r="D15" s="2">
        <f t="shared" si="0"/>
        <v>1</v>
      </c>
      <c r="E15" s="1">
        <v>1400</v>
      </c>
      <c r="F15" s="1"/>
      <c r="G15" s="1"/>
      <c r="H15" s="1"/>
      <c r="I15" s="1"/>
      <c r="J15" s="1"/>
      <c r="K15" s="1"/>
    </row>
    <row r="16" spans="3:11">
      <c r="C16" s="1"/>
      <c r="D16" s="1"/>
      <c r="E16" s="1"/>
      <c r="F16" s="1"/>
      <c r="G16" s="1"/>
      <c r="H16" s="1"/>
      <c r="I16" s="1"/>
      <c r="J16" s="1"/>
      <c r="K16" s="1"/>
    </row>
    <row r="17" spans="3:11">
      <c r="C17" s="1"/>
      <c r="D17" s="1"/>
      <c r="E17" s="1"/>
      <c r="F17" s="1"/>
      <c r="G17" s="1"/>
      <c r="H17" s="1"/>
      <c r="I17" s="1"/>
      <c r="J17" s="11" t="s">
        <v>15</v>
      </c>
      <c r="K17" s="12"/>
    </row>
    <row r="18" spans="3:11">
      <c r="C18" s="1"/>
      <c r="D18" s="1"/>
      <c r="E18" s="1"/>
      <c r="F18" s="1"/>
      <c r="G18" s="1"/>
      <c r="H18" s="1"/>
      <c r="I18" s="1"/>
      <c r="J18" s="13" t="s">
        <v>12</v>
      </c>
      <c r="K18" s="14"/>
    </row>
    <row r="19" spans="3:11">
      <c r="C19" s="1"/>
      <c r="D19" s="1"/>
      <c r="E19" s="1"/>
      <c r="F19" s="1"/>
      <c r="G19" s="1"/>
      <c r="H19" s="1"/>
      <c r="I19" s="1"/>
      <c r="J19" s="3"/>
      <c r="K19" s="4"/>
    </row>
    <row r="20" spans="3:11">
      <c r="C20" s="1"/>
      <c r="D20" s="1"/>
      <c r="E20" s="1"/>
      <c r="F20" s="1"/>
      <c r="G20" s="1"/>
      <c r="H20" s="1"/>
      <c r="I20" s="1"/>
      <c r="J20" s="28" t="s">
        <v>2</v>
      </c>
      <c r="K20" s="28">
        <v>596</v>
      </c>
    </row>
    <row r="21" spans="3:11">
      <c r="C21" s="1"/>
      <c r="D21" s="1"/>
      <c r="E21" s="1"/>
      <c r="F21" s="1"/>
      <c r="G21" s="1"/>
      <c r="H21" s="1"/>
      <c r="I21" s="1"/>
      <c r="J21" s="28" t="s">
        <v>3</v>
      </c>
      <c r="K21" s="28">
        <v>290</v>
      </c>
    </row>
    <row r="22" spans="3:11">
      <c r="C22" s="1"/>
      <c r="D22" s="1"/>
      <c r="E22" s="1"/>
      <c r="F22" s="1"/>
      <c r="G22" s="1"/>
      <c r="H22" s="1"/>
      <c r="I22" s="1"/>
      <c r="J22" s="28" t="s">
        <v>5</v>
      </c>
      <c r="K22" s="28">
        <v>29</v>
      </c>
    </row>
    <row r="23" spans="3:11">
      <c r="C23" s="1"/>
      <c r="D23" s="1"/>
      <c r="E23" s="1"/>
      <c r="F23" s="1"/>
      <c r="G23" s="1"/>
      <c r="H23" s="1"/>
      <c r="I23" s="1"/>
      <c r="J23" s="28" t="s">
        <v>4</v>
      </c>
      <c r="K23" s="28">
        <v>235</v>
      </c>
    </row>
    <row r="24" spans="3:11">
      <c r="C24" s="1"/>
      <c r="D24" s="1"/>
      <c r="E24" s="1"/>
      <c r="F24" s="1"/>
      <c r="G24" s="1"/>
      <c r="H24" s="1"/>
      <c r="I24" s="1"/>
      <c r="J24" s="28" t="s">
        <v>7</v>
      </c>
      <c r="K24" s="28">
        <v>66</v>
      </c>
    </row>
    <row r="25" spans="3:11">
      <c r="C25" s="1"/>
      <c r="D25" s="1"/>
      <c r="E25" s="1"/>
      <c r="F25" s="1"/>
      <c r="G25" s="1"/>
      <c r="H25" s="1"/>
      <c r="I25" s="1"/>
      <c r="J25" s="28" t="s">
        <v>6</v>
      </c>
      <c r="K25" s="28">
        <v>59</v>
      </c>
    </row>
    <row r="26" spans="3:11">
      <c r="C26" s="1"/>
      <c r="D26" s="1"/>
      <c r="E26" s="1"/>
      <c r="F26" s="1"/>
      <c r="G26" s="1"/>
      <c r="H26" s="1"/>
      <c r="I26" s="1"/>
      <c r="J26" s="28" t="s">
        <v>8</v>
      </c>
      <c r="K26" s="28">
        <v>125</v>
      </c>
    </row>
    <row r="27" spans="3:11">
      <c r="C27" s="1"/>
      <c r="D27" s="1"/>
      <c r="E27" s="1"/>
      <c r="F27" s="1"/>
      <c r="G27" s="1"/>
      <c r="H27" s="1"/>
      <c r="I27" s="1"/>
      <c r="J27" s="28" t="s">
        <v>9</v>
      </c>
      <c r="K27" s="28">
        <v>0</v>
      </c>
    </row>
    <row r="28" spans="3:11">
      <c r="C28" s="1"/>
      <c r="D28" s="1"/>
      <c r="E28" s="1"/>
      <c r="F28" s="1"/>
      <c r="G28" s="1"/>
      <c r="H28" s="1"/>
      <c r="I28" s="1"/>
      <c r="J28" s="9" t="s">
        <v>14</v>
      </c>
      <c r="K28" s="10">
        <f>SUM(K20:K27)</f>
        <v>1400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K53"/>
  <sheetViews>
    <sheetView topLeftCell="A34" workbookViewId="0">
      <selection activeCell="N46" sqref="N46"/>
    </sheetView>
  </sheetViews>
  <sheetFormatPr defaultRowHeight="15"/>
  <cols>
    <col min="7" max="7" width="9.5703125" customWidth="1"/>
    <col min="8" max="8" width="13.7109375" customWidth="1"/>
    <col min="9" max="9" width="10.140625" style="1" customWidth="1"/>
  </cols>
  <sheetData>
    <row r="4" spans="2:11">
      <c r="C4" s="1" t="s">
        <v>14</v>
      </c>
      <c r="D4" s="1" t="s">
        <v>19</v>
      </c>
    </row>
    <row r="5" spans="2:11">
      <c r="B5" s="26" t="s">
        <v>2</v>
      </c>
      <c r="C5" s="27">
        <v>1279</v>
      </c>
      <c r="D5" s="30">
        <f>+C5/C13</f>
        <v>0.50633412509897069</v>
      </c>
    </row>
    <row r="6" spans="2:11">
      <c r="B6" s="26" t="s">
        <v>3</v>
      </c>
      <c r="C6" s="27">
        <v>520</v>
      </c>
      <c r="D6" s="30">
        <f>+C6/C13</f>
        <v>0.20585906571654791</v>
      </c>
    </row>
    <row r="7" spans="2:11">
      <c r="B7" s="26" t="s">
        <v>5</v>
      </c>
      <c r="C7" s="27">
        <v>54</v>
      </c>
      <c r="D7" s="30">
        <f>+C7/C13</f>
        <v>2.1377672209026127E-2</v>
      </c>
    </row>
    <row r="8" spans="2:11">
      <c r="B8" s="26" t="s">
        <v>4</v>
      </c>
      <c r="C8" s="27">
        <v>321</v>
      </c>
      <c r="D8" s="30">
        <f>+C8/C13</f>
        <v>0.12707838479809977</v>
      </c>
    </row>
    <row r="9" spans="2:11">
      <c r="B9" s="26" t="s">
        <v>7</v>
      </c>
      <c r="C9" s="27">
        <v>99</v>
      </c>
      <c r="D9" s="30">
        <f>+C9/C13</f>
        <v>3.9192399049881234E-2</v>
      </c>
    </row>
    <row r="10" spans="2:11">
      <c r="B10" s="26" t="s">
        <v>6</v>
      </c>
      <c r="C10" s="27">
        <v>105</v>
      </c>
      <c r="D10" s="30">
        <f>+C10/C13</f>
        <v>4.1567695961995249E-2</v>
      </c>
      <c r="H10" s="11"/>
      <c r="I10" s="16"/>
      <c r="J10" s="16"/>
      <c r="K10" s="18"/>
    </row>
    <row r="11" spans="2:11">
      <c r="B11" s="26" t="s">
        <v>8</v>
      </c>
      <c r="C11" s="27">
        <v>148</v>
      </c>
      <c r="D11" s="30">
        <f>+C11/C13</f>
        <v>5.8590657165479017E-2</v>
      </c>
      <c r="H11" s="13" t="s">
        <v>18</v>
      </c>
      <c r="I11" s="17"/>
      <c r="J11" s="17"/>
      <c r="K11" s="19"/>
    </row>
    <row r="12" spans="2:11">
      <c r="B12" s="26" t="s">
        <v>9</v>
      </c>
      <c r="C12" s="27">
        <v>0</v>
      </c>
      <c r="D12" s="30">
        <f>+C12/C13</f>
        <v>0</v>
      </c>
      <c r="H12" s="22"/>
      <c r="I12" s="23" t="s">
        <v>14</v>
      </c>
      <c r="J12" s="24" t="s">
        <v>11</v>
      </c>
      <c r="K12" s="25" t="s">
        <v>16</v>
      </c>
    </row>
    <row r="13" spans="2:11">
      <c r="B13" s="20" t="s">
        <v>14</v>
      </c>
      <c r="C13" s="29">
        <f>SUM(C5:C12)</f>
        <v>2526</v>
      </c>
      <c r="D13" s="30">
        <f>+C13/C13</f>
        <v>1</v>
      </c>
      <c r="G13" s="15"/>
      <c r="H13" s="26" t="s">
        <v>2</v>
      </c>
      <c r="I13" s="27">
        <f>+J13+K13</f>
        <v>1279</v>
      </c>
      <c r="J13" s="28">
        <v>683</v>
      </c>
      <c r="K13" s="28">
        <v>596</v>
      </c>
    </row>
    <row r="14" spans="2:11">
      <c r="G14" s="15"/>
      <c r="H14" s="26" t="s">
        <v>3</v>
      </c>
      <c r="I14" s="27">
        <f t="shared" ref="I14:I21" si="0">+J14+K14</f>
        <v>520</v>
      </c>
      <c r="J14" s="28">
        <v>230</v>
      </c>
      <c r="K14" s="28">
        <v>290</v>
      </c>
    </row>
    <row r="15" spans="2:11">
      <c r="G15" s="15"/>
      <c r="H15" s="26" t="s">
        <v>5</v>
      </c>
      <c r="I15" s="27">
        <f t="shared" si="0"/>
        <v>54</v>
      </c>
      <c r="J15" s="28">
        <v>25</v>
      </c>
      <c r="K15" s="28">
        <v>29</v>
      </c>
    </row>
    <row r="16" spans="2:11">
      <c r="G16" s="15"/>
      <c r="H16" s="26" t="s">
        <v>4</v>
      </c>
      <c r="I16" s="27">
        <f t="shared" si="0"/>
        <v>321</v>
      </c>
      <c r="J16" s="28">
        <v>86</v>
      </c>
      <c r="K16" s="28">
        <v>235</v>
      </c>
    </row>
    <row r="17" spans="7:11">
      <c r="G17" s="15"/>
      <c r="H17" s="26" t="s">
        <v>7</v>
      </c>
      <c r="I17" s="27">
        <f t="shared" si="0"/>
        <v>99</v>
      </c>
      <c r="J17" s="28">
        <v>33</v>
      </c>
      <c r="K17" s="28">
        <v>66</v>
      </c>
    </row>
    <row r="18" spans="7:11">
      <c r="G18" s="15"/>
      <c r="H18" s="26" t="s">
        <v>6</v>
      </c>
      <c r="I18" s="27">
        <f t="shared" si="0"/>
        <v>105</v>
      </c>
      <c r="J18" s="28">
        <v>46</v>
      </c>
      <c r="K18" s="28">
        <v>59</v>
      </c>
    </row>
    <row r="19" spans="7:11">
      <c r="G19" s="15"/>
      <c r="H19" s="26" t="s">
        <v>8</v>
      </c>
      <c r="I19" s="27">
        <f t="shared" si="0"/>
        <v>148</v>
      </c>
      <c r="J19" s="28">
        <v>23</v>
      </c>
      <c r="K19" s="28">
        <v>125</v>
      </c>
    </row>
    <row r="20" spans="7:11">
      <c r="G20" s="15"/>
      <c r="H20" s="26" t="s">
        <v>9</v>
      </c>
      <c r="I20" s="27">
        <f t="shared" si="0"/>
        <v>0</v>
      </c>
      <c r="J20" s="28">
        <v>0</v>
      </c>
      <c r="K20" s="28">
        <v>0</v>
      </c>
    </row>
    <row r="21" spans="7:11">
      <c r="G21" s="15"/>
      <c r="H21" s="20" t="s">
        <v>14</v>
      </c>
      <c r="I21" s="31">
        <f t="shared" si="0"/>
        <v>2526</v>
      </c>
      <c r="J21" s="10">
        <f>SUM(J13:J20)</f>
        <v>1126</v>
      </c>
      <c r="K21" s="10">
        <f>SUM(K13:K20)</f>
        <v>1400</v>
      </c>
    </row>
    <row r="44" spans="8:11">
      <c r="H44" s="42" t="s">
        <v>20</v>
      </c>
      <c r="I44" s="43"/>
      <c r="J44" s="43"/>
      <c r="K44" s="44"/>
    </row>
    <row r="45" spans="8:11" s="1" customFormat="1">
      <c r="H45" s="39"/>
      <c r="I45" s="40"/>
      <c r="J45" s="40"/>
      <c r="K45" s="41"/>
    </row>
    <row r="46" spans="8:11">
      <c r="H46" s="34" t="s">
        <v>25</v>
      </c>
      <c r="I46" s="35"/>
      <c r="J46" s="35"/>
      <c r="K46" s="36">
        <v>1239</v>
      </c>
    </row>
    <row r="47" spans="8:11">
      <c r="H47" s="34" t="s">
        <v>21</v>
      </c>
      <c r="I47" s="35"/>
      <c r="J47" s="35"/>
      <c r="K47" s="36">
        <v>464</v>
      </c>
    </row>
    <row r="48" spans="8:11">
      <c r="H48" s="34" t="s">
        <v>22</v>
      </c>
      <c r="I48" s="35"/>
      <c r="J48" s="35"/>
      <c r="K48" s="36">
        <v>64</v>
      </c>
    </row>
    <row r="49" spans="8:11">
      <c r="H49" s="34" t="s">
        <v>23</v>
      </c>
      <c r="I49" s="35"/>
      <c r="J49" s="35"/>
      <c r="K49" s="36">
        <v>759</v>
      </c>
    </row>
    <row r="50" spans="8:11">
      <c r="H50" s="9" t="s">
        <v>14</v>
      </c>
      <c r="I50" s="45"/>
      <c r="J50" s="45"/>
      <c r="K50" s="10">
        <f>SUM(K46:K49)</f>
        <v>2526</v>
      </c>
    </row>
    <row r="51" spans="8:11">
      <c r="H51" s="46" t="s">
        <v>24</v>
      </c>
      <c r="I51" s="47"/>
      <c r="J51" s="47"/>
      <c r="K51" s="48">
        <f>2526/12</f>
        <v>210.5</v>
      </c>
    </row>
    <row r="52" spans="8:11">
      <c r="H52" s="49" t="s">
        <v>26</v>
      </c>
      <c r="I52" s="32"/>
      <c r="J52" s="32"/>
      <c r="K52" s="33"/>
    </row>
    <row r="53" spans="8:11">
      <c r="H53" s="50" t="s">
        <v>27</v>
      </c>
      <c r="I53" s="37"/>
      <c r="J53" s="37"/>
      <c r="K53" s="3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cp:lastPrinted>2013-05-13T16:22:26Z</cp:lastPrinted>
  <dcterms:created xsi:type="dcterms:W3CDTF">2013-05-13T14:28:04Z</dcterms:created>
  <dcterms:modified xsi:type="dcterms:W3CDTF">2013-05-13T17:57:27Z</dcterms:modified>
</cp:coreProperties>
</file>